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90" windowWidth="15480" windowHeight="8520" firstSheet="1" activeTab="1"/>
  </bookViews>
  <sheets>
    <sheet name="Datos" sheetId="5" state="hidden" r:id="rId1"/>
    <sheet name="Empresa" sheetId="2" r:id="rId2"/>
    <sheet name="Empleados" sheetId="3" r:id="rId3"/>
    <sheet name="Costos" sheetId="4" r:id="rId4"/>
  </sheets>
  <definedNames>
    <definedName name="calidad">Empresa!$B$18</definedName>
    <definedName name="df">Empleados!$B$18</definedName>
    <definedName name="empleado">Empresa!$B$16</definedName>
    <definedName name="empledo">Empleados!$B$16</definedName>
    <definedName name="Q">Datos!$C$2:$C$5</definedName>
    <definedName name="Quality">Datos!$C$2:$C$6</definedName>
    <definedName name="recurso">Empresa!$B$17</definedName>
    <definedName name="Recursos">Datos!$B$2:$B$3</definedName>
    <definedName name="Rubro">Datos!$A$2:$A$4</definedName>
    <definedName name="trivia">Empresa!$B$19</definedName>
    <definedName name="W">Datos!$C$2:$C$5</definedName>
  </definedNames>
  <calcPr calcId="125725"/>
</workbook>
</file>

<file path=xl/calcChain.xml><?xml version="1.0" encoding="utf-8"?>
<calcChain xmlns="http://schemas.openxmlformats.org/spreadsheetml/2006/main">
  <c r="M3" i="3"/>
  <c r="M2"/>
  <c r="B3" i="4"/>
  <c r="E5"/>
  <c r="B17" i="2"/>
  <c r="I27" i="3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4" s="1"/>
  <c r="I13"/>
  <c r="J13" s="1"/>
  <c r="E29"/>
  <c r="D29"/>
  <c r="C29"/>
  <c r="E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H4"/>
  <c r="G4"/>
  <c r="H3"/>
  <c r="G3"/>
  <c r="B18" i="2"/>
  <c r="I9" i="3" s="1"/>
  <c r="J9" s="1"/>
  <c r="I12" l="1"/>
  <c r="J12" s="1"/>
  <c r="B15" i="2"/>
  <c r="B16" s="1"/>
  <c r="I3" i="3" s="1"/>
  <c r="I11" l="1"/>
  <c r="J11" s="1"/>
  <c r="I7"/>
  <c r="J7" s="1"/>
  <c r="I5"/>
  <c r="J5" s="1"/>
  <c r="I10"/>
  <c r="J10" s="1"/>
  <c r="I8"/>
  <c r="J8" s="1"/>
  <c r="I6"/>
  <c r="J6" s="1"/>
  <c r="I4"/>
  <c r="J4" s="1"/>
  <c r="J3"/>
  <c r="I28" l="1"/>
  <c r="J28" s="1"/>
  <c r="B2" i="4" s="1"/>
  <c r="B4" s="1"/>
</calcChain>
</file>

<file path=xl/sharedStrings.xml><?xml version="1.0" encoding="utf-8"?>
<sst xmlns="http://schemas.openxmlformats.org/spreadsheetml/2006/main" count="50" uniqueCount="43">
  <si>
    <t>Skill</t>
  </si>
  <si>
    <t>Wellness</t>
  </si>
  <si>
    <t>Trabajó</t>
  </si>
  <si>
    <t>Trivia</t>
  </si>
  <si>
    <t>Empleados</t>
  </si>
  <si>
    <t>Total empleados</t>
  </si>
  <si>
    <t>Producción</t>
  </si>
  <si>
    <t>Rubro</t>
  </si>
  <si>
    <t>Calidad</t>
  </si>
  <si>
    <t>Recursos</t>
  </si>
  <si>
    <t>#</t>
  </si>
  <si>
    <t>Nombre</t>
  </si>
  <si>
    <t>ARS</t>
  </si>
  <si>
    <t>Cuentas</t>
  </si>
  <si>
    <t>Datos</t>
  </si>
  <si>
    <t>Multiplicadores</t>
  </si>
  <si>
    <t>Empresa</t>
  </si>
  <si>
    <t>Org</t>
  </si>
  <si>
    <t>Gold</t>
  </si>
  <si>
    <t>Mat. Prima</t>
  </si>
  <si>
    <t>Empleados2</t>
  </si>
  <si>
    <t>Empleados1</t>
  </si>
  <si>
    <t>Mult. Skill</t>
  </si>
  <si>
    <t>Mult. Wellness</t>
  </si>
  <si>
    <t>Sueldo</t>
  </si>
  <si>
    <t>Costo (sueldo/prod)</t>
  </si>
  <si>
    <t>Costos:</t>
  </si>
  <si>
    <t>Materias Primas</t>
  </si>
  <si>
    <t>Stock</t>
  </si>
  <si>
    <t>Mat. Primas</t>
  </si>
  <si>
    <t>PROMEDIOS</t>
  </si>
  <si>
    <t>TOTALES</t>
  </si>
  <si>
    <t>Raw</t>
  </si>
  <si>
    <t>Manufacturing</t>
  </si>
  <si>
    <t>High</t>
  </si>
  <si>
    <t>Precio</t>
  </si>
  <si>
    <t>Q</t>
  </si>
  <si>
    <t>Precio Q1</t>
  </si>
  <si>
    <t>Costo total</t>
  </si>
  <si>
    <t>Constructions</t>
  </si>
  <si>
    <t>Medium</t>
  </si>
  <si>
    <t>Recomendados</t>
  </si>
  <si>
    <t>v0.9 - 14/03/2009</t>
  </si>
</sst>
</file>

<file path=xl/styles.xml><?xml version="1.0" encoding="utf-8"?>
<styleSheet xmlns="http://schemas.openxmlformats.org/spreadsheetml/2006/main">
  <numFmts count="4">
    <numFmt numFmtId="164" formatCode="0.000\ &quot;up&quot;"/>
    <numFmt numFmtId="165" formatCode="0.000\ &quot;ARS/up&quot;"/>
    <numFmt numFmtId="166" formatCode="0.00\ &quot;ARS&quot;"/>
    <numFmt numFmtId="167" formatCode="0.00\ &quot;Gold&quot;"/>
  </numFmts>
  <fonts count="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0" xfId="0" applyFont="1" applyBorder="1" applyAlignment="1"/>
    <xf numFmtId="0" fontId="4" fillId="0" borderId="7" xfId="0" applyFont="1" applyBorder="1"/>
    <xf numFmtId="0" fontId="1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Protection="1"/>
    <xf numFmtId="0" fontId="1" fillId="0" borderId="1" xfId="0" applyFont="1" applyFill="1" applyBorder="1" applyProtection="1"/>
    <xf numFmtId="164" fontId="1" fillId="0" borderId="15" xfId="0" applyNumberFormat="1" applyFont="1" applyFill="1" applyBorder="1" applyProtection="1"/>
    <xf numFmtId="165" fontId="1" fillId="0" borderId="6" xfId="0" applyNumberFormat="1" applyFont="1" applyFill="1" applyBorder="1" applyProtection="1"/>
    <xf numFmtId="0" fontId="1" fillId="0" borderId="7" xfId="0" applyFont="1" applyBorder="1" applyProtection="1"/>
    <xf numFmtId="0" fontId="1" fillId="0" borderId="8" xfId="0" applyFont="1" applyFill="1" applyBorder="1" applyProtection="1"/>
    <xf numFmtId="164" fontId="1" fillId="0" borderId="8" xfId="0" applyNumberFormat="1" applyFont="1" applyFill="1" applyBorder="1" applyProtection="1"/>
    <xf numFmtId="165" fontId="1" fillId="0" borderId="9" xfId="0" applyNumberFormat="1" applyFont="1" applyFill="1" applyBorder="1" applyProtection="1"/>
    <xf numFmtId="0" fontId="1" fillId="0" borderId="10" xfId="0" applyFont="1" applyBorder="1" applyProtection="1"/>
    <xf numFmtId="0" fontId="1" fillId="0" borderId="11" xfId="0" applyFont="1" applyFill="1" applyBorder="1" applyProtection="1"/>
    <xf numFmtId="164" fontId="1" fillId="0" borderId="16" xfId="0" applyNumberFormat="1" applyFont="1" applyFill="1" applyBorder="1" applyProtection="1"/>
    <xf numFmtId="165" fontId="1" fillId="0" borderId="12" xfId="0" applyNumberFormat="1" applyFont="1" applyFill="1" applyBorder="1" applyProtection="1"/>
    <xf numFmtId="0" fontId="1" fillId="0" borderId="17" xfId="0" applyFont="1" applyBorder="1" applyProtection="1"/>
    <xf numFmtId="0" fontId="1" fillId="0" borderId="18" xfId="0" applyFont="1" applyFill="1" applyBorder="1" applyProtection="1"/>
    <xf numFmtId="0" fontId="1" fillId="0" borderId="19" xfId="0" applyFont="1" applyBorder="1" applyProtection="1"/>
    <xf numFmtId="0" fontId="1" fillId="0" borderId="3" xfId="0" applyFont="1" applyBorder="1" applyProtection="1"/>
    <xf numFmtId="166" fontId="1" fillId="0" borderId="3" xfId="0" applyNumberFormat="1" applyFont="1" applyBorder="1" applyProtection="1"/>
    <xf numFmtId="0" fontId="1" fillId="0" borderId="20" xfId="0" applyFont="1" applyBorder="1" applyProtection="1"/>
    <xf numFmtId="0" fontId="1" fillId="0" borderId="8" xfId="0" applyFont="1" applyBorder="1" applyProtection="1"/>
    <xf numFmtId="166" fontId="1" fillId="0" borderId="8" xfId="0" applyNumberFormat="1" applyFont="1" applyBorder="1" applyProtection="1"/>
    <xf numFmtId="0" fontId="1" fillId="2" borderId="1" xfId="0" applyFont="1" applyFill="1" applyBorder="1" applyProtection="1">
      <protection locked="0"/>
    </xf>
    <xf numFmtId="166" fontId="1" fillId="2" borderId="1" xfId="0" applyNumberFormat="1" applyFont="1" applyFill="1" applyBorder="1" applyProtection="1">
      <protection locked="0"/>
    </xf>
    <xf numFmtId="0" fontId="1" fillId="2" borderId="8" xfId="0" applyFont="1" applyFill="1" applyBorder="1" applyProtection="1">
      <protection locked="0"/>
    </xf>
    <xf numFmtId="166" fontId="1" fillId="2" borderId="8" xfId="0" applyNumberFormat="1" applyFont="1" applyFill="1" applyBorder="1" applyProtection="1">
      <protection locked="0"/>
    </xf>
    <xf numFmtId="0" fontId="1" fillId="2" borderId="11" xfId="0" applyFont="1" applyFill="1" applyBorder="1" applyProtection="1">
      <protection locked="0"/>
    </xf>
    <xf numFmtId="166" fontId="1" fillId="2" borderId="11" xfId="0" applyNumberFormat="1" applyFont="1" applyFill="1" applyBorder="1" applyProtection="1">
      <protection locked="0"/>
    </xf>
    <xf numFmtId="0" fontId="1" fillId="2" borderId="18" xfId="0" applyFont="1" applyFill="1" applyBorder="1" applyProtection="1">
      <protection locked="0"/>
    </xf>
    <xf numFmtId="166" fontId="1" fillId="2" borderId="18" xfId="0" applyNumberFormat="1" applyFont="1" applyFill="1" applyBorder="1" applyProtection="1">
      <protection locked="0"/>
    </xf>
    <xf numFmtId="0" fontId="3" fillId="0" borderId="0" xfId="0" applyFont="1" applyProtection="1"/>
    <xf numFmtId="0" fontId="1" fillId="0" borderId="2" xfId="0" applyFont="1" applyBorder="1" applyProtection="1"/>
    <xf numFmtId="0" fontId="3" fillId="0" borderId="0" xfId="0" applyFont="1" applyAlignment="1" applyProtection="1"/>
    <xf numFmtId="0" fontId="1" fillId="0" borderId="0" xfId="0" applyFont="1" applyAlignment="1" applyProtection="1"/>
    <xf numFmtId="0" fontId="1" fillId="0" borderId="4" xfId="0" applyFont="1" applyBorder="1" applyProtection="1"/>
    <xf numFmtId="0" fontId="1" fillId="0" borderId="6" xfId="0" applyFont="1" applyBorder="1" applyProtection="1"/>
    <xf numFmtId="0" fontId="1" fillId="0" borderId="9" xfId="0" applyFont="1" applyBorder="1" applyProtection="1"/>
    <xf numFmtId="0" fontId="1" fillId="2" borderId="4" xfId="0" applyFont="1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166" fontId="1" fillId="2" borderId="6" xfId="0" applyNumberFormat="1" applyFont="1" applyFill="1" applyBorder="1" applyProtection="1">
      <protection locked="0"/>
    </xf>
    <xf numFmtId="166" fontId="1" fillId="2" borderId="4" xfId="0" applyNumberFormat="1" applyFont="1" applyFill="1" applyBorder="1" applyProtection="1">
      <protection locked="0"/>
    </xf>
    <xf numFmtId="167" fontId="1" fillId="2" borderId="6" xfId="0" applyNumberFormat="1" applyFont="1" applyFill="1" applyBorder="1" applyProtection="1">
      <protection locked="0"/>
    </xf>
    <xf numFmtId="165" fontId="4" fillId="0" borderId="9" xfId="0" applyNumberFormat="1" applyFont="1" applyBorder="1"/>
    <xf numFmtId="165" fontId="1" fillId="0" borderId="4" xfId="0" applyNumberFormat="1" applyFont="1" applyBorder="1"/>
    <xf numFmtId="165" fontId="1" fillId="0" borderId="6" xfId="0" applyNumberFormat="1" applyFont="1" applyBorder="1"/>
    <xf numFmtId="166" fontId="1" fillId="0" borderId="9" xfId="0" applyNumberFormat="1" applyFont="1" applyBorder="1"/>
    <xf numFmtId="0" fontId="5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3" fillId="0" borderId="13" xfId="0" applyFont="1" applyBorder="1" applyAlignment="1" applyProtection="1">
      <alignment horizontal="left"/>
    </xf>
    <xf numFmtId="0" fontId="2" fillId="0" borderId="13" xfId="0" applyFont="1" applyBorder="1" applyAlignment="1" applyProtection="1"/>
    <xf numFmtId="0" fontId="2" fillId="0" borderId="1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workbookViewId="0"/>
  </sheetViews>
  <sheetFormatPr baseColWidth="10" defaultRowHeight="15"/>
  <cols>
    <col min="1" max="1" width="13.85546875" bestFit="1" customWidth="1"/>
    <col min="2" max="2" width="8.85546875" bestFit="1" customWidth="1"/>
    <col min="3" max="3" width="7.5703125" bestFit="1" customWidth="1"/>
  </cols>
  <sheetData>
    <row r="1" spans="1:3">
      <c r="A1" t="s">
        <v>7</v>
      </c>
      <c r="B1" t="s">
        <v>9</v>
      </c>
      <c r="C1" t="s">
        <v>8</v>
      </c>
    </row>
    <row r="2" spans="1:3">
      <c r="A2" t="s">
        <v>32</v>
      </c>
      <c r="B2" t="s">
        <v>40</v>
      </c>
      <c r="C2">
        <v>1</v>
      </c>
    </row>
    <row r="3" spans="1:3">
      <c r="A3" t="s">
        <v>39</v>
      </c>
      <c r="B3" t="s">
        <v>34</v>
      </c>
      <c r="C3">
        <v>2</v>
      </c>
    </row>
    <row r="4" spans="1:3">
      <c r="A4" t="s">
        <v>33</v>
      </c>
      <c r="C4">
        <v>3</v>
      </c>
    </row>
    <row r="5" spans="1:3">
      <c r="C5">
        <v>4</v>
      </c>
    </row>
    <row r="6" spans="1:3">
      <c r="C6">
        <v>5</v>
      </c>
    </row>
  </sheetData>
  <sheetProtection password="A753" sheet="1" objects="1" scenarios="1" formatCells="0" formatColumn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3"/>
  <sheetViews>
    <sheetView tabSelected="1" workbookViewId="0">
      <selection sqref="A1:B1"/>
    </sheetView>
  </sheetViews>
  <sheetFormatPr baseColWidth="10" defaultColWidth="11.42578125" defaultRowHeight="14.25"/>
  <cols>
    <col min="1" max="1" width="17.140625" style="7" bestFit="1" customWidth="1"/>
    <col min="2" max="2" width="14" style="7" bestFit="1" customWidth="1"/>
    <col min="3" max="16384" width="11.42578125" style="7"/>
  </cols>
  <sheetData>
    <row r="1" spans="1:2" ht="18">
      <c r="A1" s="58" t="s">
        <v>16</v>
      </c>
      <c r="B1" s="58"/>
    </row>
    <row r="2" spans="1:2" ht="15" thickBot="1">
      <c r="A2" s="40" t="s">
        <v>14</v>
      </c>
    </row>
    <row r="3" spans="1:2">
      <c r="A3" s="41" t="s">
        <v>11</v>
      </c>
      <c r="B3" s="47"/>
    </row>
    <row r="4" spans="1:2">
      <c r="A4" s="12" t="s">
        <v>17</v>
      </c>
      <c r="B4" s="48"/>
    </row>
    <row r="5" spans="1:2">
      <c r="A5" s="12" t="s">
        <v>7</v>
      </c>
      <c r="B5" s="48"/>
    </row>
    <row r="6" spans="1:2">
      <c r="A6" s="12" t="s">
        <v>8</v>
      </c>
      <c r="B6" s="48"/>
    </row>
    <row r="7" spans="1:2" ht="15" thickBot="1">
      <c r="A7" s="16" t="s">
        <v>9</v>
      </c>
      <c r="B7" s="49"/>
    </row>
    <row r="9" spans="1:2" ht="15" thickBot="1">
      <c r="A9" s="42" t="s">
        <v>13</v>
      </c>
      <c r="B9" s="43"/>
    </row>
    <row r="10" spans="1:2">
      <c r="A10" s="41" t="s">
        <v>12</v>
      </c>
      <c r="B10" s="51"/>
    </row>
    <row r="11" spans="1:2">
      <c r="A11" s="12" t="s">
        <v>18</v>
      </c>
      <c r="B11" s="52"/>
    </row>
    <row r="12" spans="1:2" ht="15" thickBot="1">
      <c r="A12" s="16" t="s">
        <v>19</v>
      </c>
      <c r="B12" s="49"/>
    </row>
    <row r="14" spans="1:2" ht="15" thickBot="1">
      <c r="A14" s="59" t="s">
        <v>15</v>
      </c>
      <c r="B14" s="59"/>
    </row>
    <row r="15" spans="1:2">
      <c r="A15" s="7" t="s">
        <v>21</v>
      </c>
      <c r="B15" s="44">
        <f>IF(Empleados!$M$2&lt;=Empleados!$M$3,1+Empleados!$M$2/Empleados!$M$3,IF(Empleados!$M$2&gt;Empleados!$M$3,3-Empleados!$M$2/Empleados!$M$3,IF($B$15 &lt;1,1,ERROR)))</f>
        <v>1</v>
      </c>
    </row>
    <row r="16" spans="1:2">
      <c r="A16" s="12" t="s">
        <v>20</v>
      </c>
      <c r="B16" s="45">
        <f>IF(B15&lt;1,1,B15)</f>
        <v>1</v>
      </c>
    </row>
    <row r="17" spans="1:2">
      <c r="A17" s="12" t="s">
        <v>9</v>
      </c>
      <c r="B17" s="45">
        <f>IF(B5="Raw",IF(B7="High",2,IF(B7="Medium",1,0.1)),1)</f>
        <v>1</v>
      </c>
    </row>
    <row r="18" spans="1:2">
      <c r="A18" s="12" t="s">
        <v>8</v>
      </c>
      <c r="B18" s="45" t="e">
        <f>IF($B$5="Raw",(11-$B$6)/10,1/$B$6)</f>
        <v>#DIV/0!</v>
      </c>
    </row>
    <row r="19" spans="1:2" ht="15" thickBot="1">
      <c r="A19" s="16" t="s">
        <v>3</v>
      </c>
      <c r="B19" s="46">
        <v>1.5</v>
      </c>
    </row>
    <row r="23" spans="1:2">
      <c r="A23" s="57" t="s">
        <v>42</v>
      </c>
      <c r="B23" s="57"/>
    </row>
  </sheetData>
  <sheetProtection password="A753" sheet="1" objects="1" scenarios="1" formatCells="0" formatColumns="0" formatRows="0"/>
  <mergeCells count="2">
    <mergeCell ref="A1:B1"/>
    <mergeCell ref="A14:B14"/>
  </mergeCells>
  <dataValidations count="3">
    <dataValidation type="list" allowBlank="1" showInputMessage="1" showErrorMessage="1" sqref="B5">
      <formula1>Rubro</formula1>
    </dataValidation>
    <dataValidation type="list" allowBlank="1" showInputMessage="1" showErrorMessage="1" sqref="B6">
      <formula1>Quality</formula1>
    </dataValidation>
    <dataValidation type="list" allowBlank="1" showInputMessage="1" showErrorMessage="1" sqref="B7">
      <formula1>Recursos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9"/>
  <sheetViews>
    <sheetView workbookViewId="0">
      <selection sqref="A1:J1"/>
    </sheetView>
  </sheetViews>
  <sheetFormatPr baseColWidth="10" defaultColWidth="11.42578125" defaultRowHeight="14.25"/>
  <cols>
    <col min="1" max="1" width="13.85546875" style="7" bestFit="1" customWidth="1"/>
    <col min="2" max="2" width="14.28515625" style="7" customWidth="1"/>
    <col min="3" max="3" width="8.5703125" style="7" bestFit="1" customWidth="1"/>
    <col min="4" max="4" width="9.7109375" style="7" bestFit="1" customWidth="1"/>
    <col min="5" max="5" width="11" style="7" bestFit="1" customWidth="1"/>
    <col min="6" max="6" width="8" style="7" bestFit="1" customWidth="1"/>
    <col min="7" max="7" width="9.5703125" style="7" bestFit="1" customWidth="1"/>
    <col min="8" max="8" width="14.5703125" style="7" bestFit="1" customWidth="1"/>
    <col min="9" max="9" width="11.5703125" style="7" bestFit="1" customWidth="1"/>
    <col min="10" max="10" width="19.5703125" style="7" bestFit="1" customWidth="1"/>
    <col min="11" max="11" width="11.42578125" style="7"/>
    <col min="12" max="12" width="16.5703125" style="7" bestFit="1" customWidth="1"/>
    <col min="13" max="13" width="3.28515625" style="7" bestFit="1" customWidth="1"/>
    <col min="14" max="16384" width="11.42578125" style="7"/>
  </cols>
  <sheetData>
    <row r="1" spans="1:13" ht="18.75" thickBot="1">
      <c r="A1" s="60" t="s">
        <v>4</v>
      </c>
      <c r="B1" s="60"/>
      <c r="C1" s="60"/>
      <c r="D1" s="60"/>
      <c r="E1" s="60"/>
      <c r="F1" s="60"/>
      <c r="G1" s="60"/>
      <c r="H1" s="60"/>
      <c r="I1" s="60"/>
      <c r="J1" s="60"/>
    </row>
    <row r="2" spans="1:13">
      <c r="A2" s="8" t="s">
        <v>10</v>
      </c>
      <c r="B2" s="9" t="s">
        <v>11</v>
      </c>
      <c r="C2" s="9" t="s">
        <v>0</v>
      </c>
      <c r="D2" s="9" t="s">
        <v>1</v>
      </c>
      <c r="E2" s="9" t="s">
        <v>24</v>
      </c>
      <c r="F2" s="9" t="s">
        <v>2</v>
      </c>
      <c r="G2" s="9" t="s">
        <v>22</v>
      </c>
      <c r="H2" s="9" t="s">
        <v>23</v>
      </c>
      <c r="I2" s="10" t="s">
        <v>6</v>
      </c>
      <c r="J2" s="11" t="s">
        <v>25</v>
      </c>
      <c r="L2" s="41" t="s">
        <v>5</v>
      </c>
      <c r="M2" s="44">
        <f>COUNTIF(Empleados!C3:C27,"&lt;&gt;"&amp;"")</f>
        <v>0</v>
      </c>
    </row>
    <row r="3" spans="1:13" ht="15" thickBot="1">
      <c r="A3" s="12">
        <v>1</v>
      </c>
      <c r="B3" s="32"/>
      <c r="C3" s="32"/>
      <c r="D3" s="32"/>
      <c r="E3" s="33"/>
      <c r="F3" s="32"/>
      <c r="G3" s="13">
        <f t="shared" ref="G3:G16" si="0">IF(C3&gt;0,C3,0.1)</f>
        <v>0.1</v>
      </c>
      <c r="H3" s="13">
        <f t="shared" ref="H3:H16" si="1" xml:space="preserve"> 1 + 2*D3 /100</f>
        <v>1</v>
      </c>
      <c r="I3" s="14">
        <f>IF(F3&lt;&gt;"",IF(Empresa!$B$5="Raw",empleado*recurso*calidad*trivia*G3*H3/4,empleado*recurso*calidad*trivia*G3*H3/2),0)</f>
        <v>0</v>
      </c>
      <c r="J3" s="15" t="e">
        <f t="shared" ref="J3:J16" si="2">E3/I3</f>
        <v>#DIV/0!</v>
      </c>
      <c r="L3" s="16" t="s">
        <v>41</v>
      </c>
      <c r="M3" s="46">
        <f>IF(Empresa!B5="Constructions",20,10)</f>
        <v>10</v>
      </c>
    </row>
    <row r="4" spans="1:13">
      <c r="A4" s="12">
        <v>2</v>
      </c>
      <c r="B4" s="32"/>
      <c r="C4" s="32"/>
      <c r="D4" s="32"/>
      <c r="E4" s="33"/>
      <c r="F4" s="32"/>
      <c r="G4" s="13">
        <f t="shared" si="0"/>
        <v>0.1</v>
      </c>
      <c r="H4" s="13">
        <f t="shared" si="1"/>
        <v>1</v>
      </c>
      <c r="I4" s="14">
        <f>IF(F4&lt;&gt;"",IF(Empresa!$B$5="Raw",empleado*recurso*calidad*trivia*G4*H4/4,empleado*recurso*calidad*trivia*G4*H4/2),0)</f>
        <v>0</v>
      </c>
      <c r="J4" s="15" t="e">
        <f t="shared" si="2"/>
        <v>#DIV/0!</v>
      </c>
    </row>
    <row r="5" spans="1:13">
      <c r="A5" s="12">
        <v>3</v>
      </c>
      <c r="B5" s="32"/>
      <c r="C5" s="32"/>
      <c r="D5" s="32"/>
      <c r="E5" s="33"/>
      <c r="F5" s="32"/>
      <c r="G5" s="13">
        <f t="shared" si="0"/>
        <v>0.1</v>
      </c>
      <c r="H5" s="13">
        <f t="shared" si="1"/>
        <v>1</v>
      </c>
      <c r="I5" s="14">
        <f>IF(F5&lt;&gt;"",IF(Empresa!$B$5="Raw",empleado*recurso*calidad*trivia*G5*H5/4,empleado*recurso*calidad*trivia*G5*H5/2),0)</f>
        <v>0</v>
      </c>
      <c r="J5" s="15" t="e">
        <f t="shared" si="2"/>
        <v>#DIV/0!</v>
      </c>
    </row>
    <row r="6" spans="1:13">
      <c r="A6" s="12">
        <v>4</v>
      </c>
      <c r="B6" s="32"/>
      <c r="C6" s="32"/>
      <c r="D6" s="32"/>
      <c r="E6" s="33"/>
      <c r="F6" s="32"/>
      <c r="G6" s="13">
        <f t="shared" si="0"/>
        <v>0.1</v>
      </c>
      <c r="H6" s="13">
        <f t="shared" si="1"/>
        <v>1</v>
      </c>
      <c r="I6" s="14">
        <f>IF(F6&lt;&gt;"",IF(Empresa!$B$5="Raw",empleado*recurso*calidad*trivia*G6*H6/4,empleado*recurso*calidad*trivia*G6*H6/2),0)</f>
        <v>0</v>
      </c>
      <c r="J6" s="15" t="e">
        <f t="shared" si="2"/>
        <v>#DIV/0!</v>
      </c>
    </row>
    <row r="7" spans="1:13">
      <c r="A7" s="12">
        <v>5</v>
      </c>
      <c r="B7" s="32"/>
      <c r="C7" s="32"/>
      <c r="D7" s="32"/>
      <c r="E7" s="33"/>
      <c r="F7" s="32"/>
      <c r="G7" s="13">
        <f t="shared" si="0"/>
        <v>0.1</v>
      </c>
      <c r="H7" s="13">
        <f t="shared" si="1"/>
        <v>1</v>
      </c>
      <c r="I7" s="14">
        <f>IF(F7&lt;&gt;"",IF(Empresa!$B$5="Raw",empleado*recurso*calidad*trivia*G7*H7/4,empleado*recurso*calidad*trivia*G7*H7/2),0)</f>
        <v>0</v>
      </c>
      <c r="J7" s="15" t="e">
        <f t="shared" si="2"/>
        <v>#DIV/0!</v>
      </c>
    </row>
    <row r="8" spans="1:13">
      <c r="A8" s="12">
        <v>6</v>
      </c>
      <c r="B8" s="32"/>
      <c r="C8" s="32"/>
      <c r="D8" s="32"/>
      <c r="E8" s="33"/>
      <c r="F8" s="32"/>
      <c r="G8" s="13">
        <f t="shared" si="0"/>
        <v>0.1</v>
      </c>
      <c r="H8" s="13">
        <f t="shared" si="1"/>
        <v>1</v>
      </c>
      <c r="I8" s="14">
        <f>IF(F8&lt;&gt;"",IF(Empresa!$B$5="Raw",empleado*recurso*calidad*trivia*G8*H8/4,empleado*recurso*calidad*trivia*G8*H8/2),0)</f>
        <v>0</v>
      </c>
      <c r="J8" s="15" t="e">
        <f t="shared" si="2"/>
        <v>#DIV/0!</v>
      </c>
    </row>
    <row r="9" spans="1:13">
      <c r="A9" s="12">
        <v>7</v>
      </c>
      <c r="B9" s="32"/>
      <c r="C9" s="32"/>
      <c r="D9" s="32"/>
      <c r="E9" s="33"/>
      <c r="F9" s="32"/>
      <c r="G9" s="13">
        <f t="shared" si="0"/>
        <v>0.1</v>
      </c>
      <c r="H9" s="13">
        <f t="shared" si="1"/>
        <v>1</v>
      </c>
      <c r="I9" s="14">
        <f>IF(F9&lt;&gt;"",IF(Empresa!$B$5="Raw",empleado*recurso*calidad*trivia*G9*H9/4,empleado*recurso*calidad*trivia*G9*H9/2),0)</f>
        <v>0</v>
      </c>
      <c r="J9" s="15" t="e">
        <f t="shared" si="2"/>
        <v>#DIV/0!</v>
      </c>
    </row>
    <row r="10" spans="1:13">
      <c r="A10" s="12">
        <v>8</v>
      </c>
      <c r="B10" s="32"/>
      <c r="C10" s="32"/>
      <c r="D10" s="32"/>
      <c r="E10" s="33"/>
      <c r="F10" s="32"/>
      <c r="G10" s="13">
        <f t="shared" si="0"/>
        <v>0.1</v>
      </c>
      <c r="H10" s="13">
        <f t="shared" si="1"/>
        <v>1</v>
      </c>
      <c r="I10" s="14">
        <f>IF(F10&lt;&gt;"",IF(Empresa!$B$5="Raw",empleado*recurso*calidad*trivia*G10*H10/4,empleado*recurso*calidad*trivia*G10*H10/2),0)</f>
        <v>0</v>
      </c>
      <c r="J10" s="15" t="e">
        <f t="shared" si="2"/>
        <v>#DIV/0!</v>
      </c>
    </row>
    <row r="11" spans="1:13">
      <c r="A11" s="12">
        <v>9</v>
      </c>
      <c r="B11" s="32"/>
      <c r="C11" s="32"/>
      <c r="D11" s="32"/>
      <c r="E11" s="33"/>
      <c r="F11" s="32"/>
      <c r="G11" s="13">
        <f t="shared" si="0"/>
        <v>0.1</v>
      </c>
      <c r="H11" s="13">
        <f t="shared" si="1"/>
        <v>1</v>
      </c>
      <c r="I11" s="14">
        <f>IF(F11&lt;&gt;"",IF(Empresa!$B$5="Raw",empleado*recurso*calidad*trivia*G11*H11/4,empleado*recurso*calidad*trivia*G11*H11/2),0)</f>
        <v>0</v>
      </c>
      <c r="J11" s="15" t="e">
        <f t="shared" si="2"/>
        <v>#DIV/0!</v>
      </c>
    </row>
    <row r="12" spans="1:13" ht="15" thickBot="1">
      <c r="A12" s="16">
        <v>10</v>
      </c>
      <c r="B12" s="34"/>
      <c r="C12" s="34"/>
      <c r="D12" s="34"/>
      <c r="E12" s="35"/>
      <c r="F12" s="34"/>
      <c r="G12" s="17">
        <f t="shared" si="0"/>
        <v>0.1</v>
      </c>
      <c r="H12" s="17">
        <f t="shared" si="1"/>
        <v>1</v>
      </c>
      <c r="I12" s="18">
        <f>IF(F12&lt;&gt;"",IF(Empresa!$B$5="Raw",empleado*recurso*calidad*trivia*G12*H12/4,empleado*recurso*calidad*trivia*G12*H12/2),0)</f>
        <v>0</v>
      </c>
      <c r="J12" s="19" t="e">
        <f t="shared" si="2"/>
        <v>#DIV/0!</v>
      </c>
    </row>
    <row r="13" spans="1:13">
      <c r="A13" s="20">
        <v>11</v>
      </c>
      <c r="B13" s="36"/>
      <c r="C13" s="36"/>
      <c r="D13" s="36"/>
      <c r="E13" s="37"/>
      <c r="F13" s="36"/>
      <c r="G13" s="21">
        <f t="shared" si="0"/>
        <v>0.1</v>
      </c>
      <c r="H13" s="21">
        <f t="shared" si="1"/>
        <v>1</v>
      </c>
      <c r="I13" s="22">
        <f>IF(F13&lt;&gt;"",IF(Empresa!$B$5="Raw",empleado*recurso*calidad*trivia*G13*H13/4,empleado*recurso*calidad*trivia*G13*H13/2),0)</f>
        <v>0</v>
      </c>
      <c r="J13" s="23" t="e">
        <f t="shared" si="2"/>
        <v>#DIV/0!</v>
      </c>
    </row>
    <row r="14" spans="1:13">
      <c r="A14" s="12">
        <v>12</v>
      </c>
      <c r="B14" s="32"/>
      <c r="C14" s="32"/>
      <c r="D14" s="32"/>
      <c r="E14" s="33"/>
      <c r="F14" s="32"/>
      <c r="G14" s="13">
        <f t="shared" si="0"/>
        <v>0.1</v>
      </c>
      <c r="H14" s="13">
        <f t="shared" si="1"/>
        <v>1</v>
      </c>
      <c r="I14" s="14">
        <f>IF(F14&lt;&gt;"",IF(Empresa!$B$5="Raw",empleado*recurso*calidad*trivia*G14*H14/4,empleado*recurso*calidad*trivia*G14*H14/2),0)</f>
        <v>0</v>
      </c>
      <c r="J14" s="15" t="e">
        <f t="shared" si="2"/>
        <v>#DIV/0!</v>
      </c>
    </row>
    <row r="15" spans="1:13">
      <c r="A15" s="12">
        <v>13</v>
      </c>
      <c r="B15" s="32"/>
      <c r="C15" s="32"/>
      <c r="D15" s="32"/>
      <c r="E15" s="33"/>
      <c r="F15" s="32"/>
      <c r="G15" s="13">
        <f t="shared" si="0"/>
        <v>0.1</v>
      </c>
      <c r="H15" s="13">
        <f t="shared" si="1"/>
        <v>1</v>
      </c>
      <c r="I15" s="14">
        <f>IF(F15&lt;&gt;"",IF(Empresa!$B$5="Raw",empleado*recurso*calidad*trivia*G15*H15/4,empleado*recurso*calidad*trivia*G15*H15/2),0)</f>
        <v>0</v>
      </c>
      <c r="J15" s="15" t="e">
        <f t="shared" si="2"/>
        <v>#DIV/0!</v>
      </c>
    </row>
    <row r="16" spans="1:13">
      <c r="A16" s="12">
        <v>14</v>
      </c>
      <c r="B16" s="32"/>
      <c r="C16" s="32"/>
      <c r="D16" s="32"/>
      <c r="E16" s="33"/>
      <c r="F16" s="32"/>
      <c r="G16" s="13">
        <f t="shared" si="0"/>
        <v>0.1</v>
      </c>
      <c r="H16" s="13">
        <f t="shared" si="1"/>
        <v>1</v>
      </c>
      <c r="I16" s="14">
        <f>IF(F16&lt;&gt;"",IF(Empresa!$B$5="Raw",empleado*recurso*calidad*trivia*G16*H16/4,empleado*recurso*calidad*trivia*G16*H16/2),0)</f>
        <v>0</v>
      </c>
      <c r="J16" s="15" t="e">
        <f t="shared" si="2"/>
        <v>#DIV/0!</v>
      </c>
    </row>
    <row r="17" spans="1:10">
      <c r="A17" s="12">
        <v>15</v>
      </c>
      <c r="B17" s="32"/>
      <c r="C17" s="32"/>
      <c r="D17" s="32"/>
      <c r="E17" s="33"/>
      <c r="F17" s="32"/>
      <c r="G17" s="13">
        <f t="shared" ref="G17:G27" si="3">IF(C17&gt;0,C17,0.1)</f>
        <v>0.1</v>
      </c>
      <c r="H17" s="13">
        <f t="shared" ref="H17:H27" si="4" xml:space="preserve"> 1 + 2*D17 /100</f>
        <v>1</v>
      </c>
      <c r="I17" s="14">
        <f>IF(F17&lt;&gt;"",IF(Empresa!$B$5="Raw",empleado*recurso*calidad*trivia*G17*H17/4,empleado*recurso*calidad*trivia*G17*H17/2),0)</f>
        <v>0</v>
      </c>
      <c r="J17" s="15" t="e">
        <f t="shared" ref="J17:J28" si="5">E17/I17</f>
        <v>#DIV/0!</v>
      </c>
    </row>
    <row r="18" spans="1:10">
      <c r="A18" s="12">
        <v>16</v>
      </c>
      <c r="B18" s="32"/>
      <c r="C18" s="32"/>
      <c r="D18" s="32"/>
      <c r="E18" s="33"/>
      <c r="F18" s="32"/>
      <c r="G18" s="13">
        <f t="shared" si="3"/>
        <v>0.1</v>
      </c>
      <c r="H18" s="13">
        <f t="shared" si="4"/>
        <v>1</v>
      </c>
      <c r="I18" s="14">
        <f>IF(F18&lt;&gt;"",IF(Empresa!$B$5="Raw",empleado*recurso*calidad*trivia*G18*H18/4,empleado*recurso*calidad*trivia*G18*H18/2),0)</f>
        <v>0</v>
      </c>
      <c r="J18" s="15" t="e">
        <f t="shared" si="5"/>
        <v>#DIV/0!</v>
      </c>
    </row>
    <row r="19" spans="1:10">
      <c r="A19" s="12">
        <v>17</v>
      </c>
      <c r="B19" s="32"/>
      <c r="C19" s="32"/>
      <c r="D19" s="32"/>
      <c r="E19" s="33"/>
      <c r="F19" s="32"/>
      <c r="G19" s="13">
        <f t="shared" si="3"/>
        <v>0.1</v>
      </c>
      <c r="H19" s="13">
        <f t="shared" si="4"/>
        <v>1</v>
      </c>
      <c r="I19" s="14">
        <f>IF(F19&lt;&gt;"",IF(Empresa!$B$5="Raw",empleado*recurso*calidad*trivia*G19*H19/4,empleado*recurso*calidad*trivia*G19*H19/2),0)</f>
        <v>0</v>
      </c>
      <c r="J19" s="15" t="e">
        <f t="shared" si="5"/>
        <v>#DIV/0!</v>
      </c>
    </row>
    <row r="20" spans="1:10">
      <c r="A20" s="12">
        <v>18</v>
      </c>
      <c r="B20" s="32"/>
      <c r="C20" s="32"/>
      <c r="D20" s="32"/>
      <c r="E20" s="33"/>
      <c r="F20" s="32"/>
      <c r="G20" s="13">
        <f t="shared" si="3"/>
        <v>0.1</v>
      </c>
      <c r="H20" s="13">
        <f t="shared" si="4"/>
        <v>1</v>
      </c>
      <c r="I20" s="14">
        <f>IF(F20&lt;&gt;"",IF(Empresa!$B$5="Raw",empleado*recurso*calidad*trivia*G20*H20/4,empleado*recurso*calidad*trivia*G20*H20/2),0)</f>
        <v>0</v>
      </c>
      <c r="J20" s="15" t="e">
        <f t="shared" si="5"/>
        <v>#DIV/0!</v>
      </c>
    </row>
    <row r="21" spans="1:10">
      <c r="A21" s="12">
        <v>19</v>
      </c>
      <c r="B21" s="32"/>
      <c r="C21" s="32"/>
      <c r="D21" s="32"/>
      <c r="E21" s="33"/>
      <c r="F21" s="32"/>
      <c r="G21" s="13">
        <f t="shared" si="3"/>
        <v>0.1</v>
      </c>
      <c r="H21" s="13">
        <f t="shared" si="4"/>
        <v>1</v>
      </c>
      <c r="I21" s="14">
        <f>IF(F21&lt;&gt;"",IF(Empresa!$B$5="Raw",empleado*recurso*calidad*trivia*G21*H21/4,empleado*recurso*calidad*trivia*G21*H21/2),0)</f>
        <v>0</v>
      </c>
      <c r="J21" s="15" t="e">
        <f t="shared" si="5"/>
        <v>#DIV/0!</v>
      </c>
    </row>
    <row r="22" spans="1:10" ht="15" thickBot="1">
      <c r="A22" s="16">
        <v>20</v>
      </c>
      <c r="B22" s="34"/>
      <c r="C22" s="34"/>
      <c r="D22" s="34"/>
      <c r="E22" s="35"/>
      <c r="F22" s="34"/>
      <c r="G22" s="17">
        <f t="shared" si="3"/>
        <v>0.1</v>
      </c>
      <c r="H22" s="17">
        <f t="shared" si="4"/>
        <v>1</v>
      </c>
      <c r="I22" s="18">
        <f>IF(F22&lt;&gt;"",IF(Empresa!$B$5="Raw",empleado*recurso*calidad*trivia*G22*H22/4,empleado*recurso*calidad*trivia*G22*H22/2),0)</f>
        <v>0</v>
      </c>
      <c r="J22" s="19" t="e">
        <f t="shared" si="5"/>
        <v>#DIV/0!</v>
      </c>
    </row>
    <row r="23" spans="1:10">
      <c r="A23" s="20">
        <v>21</v>
      </c>
      <c r="B23" s="36"/>
      <c r="C23" s="36"/>
      <c r="D23" s="36"/>
      <c r="E23" s="37"/>
      <c r="F23" s="36"/>
      <c r="G23" s="21">
        <f t="shared" si="3"/>
        <v>0.1</v>
      </c>
      <c r="H23" s="21">
        <f t="shared" si="4"/>
        <v>1</v>
      </c>
      <c r="I23" s="22">
        <f>IF(F23&lt;&gt;"",IF(Empresa!$B$5="Raw",empleado*recurso*calidad*trivia*G23*H23/4,empleado*recurso*calidad*trivia*G23*H23/2),0)</f>
        <v>0</v>
      </c>
      <c r="J23" s="23" t="e">
        <f t="shared" si="5"/>
        <v>#DIV/0!</v>
      </c>
    </row>
    <row r="24" spans="1:10">
      <c r="A24" s="12">
        <v>22</v>
      </c>
      <c r="B24" s="32"/>
      <c r="C24" s="32"/>
      <c r="D24" s="32"/>
      <c r="E24" s="33"/>
      <c r="F24" s="32"/>
      <c r="G24" s="13">
        <f t="shared" si="3"/>
        <v>0.1</v>
      </c>
      <c r="H24" s="13">
        <f t="shared" si="4"/>
        <v>1</v>
      </c>
      <c r="I24" s="14">
        <f>IF(F24&lt;&gt;"",IF(Empresa!$B$5="Raw",empleado*recurso*calidad*trivia*G24*H24/4,empleado*recurso*calidad*trivia*G24*H24/2),0)</f>
        <v>0</v>
      </c>
      <c r="J24" s="15" t="e">
        <f t="shared" si="5"/>
        <v>#DIV/0!</v>
      </c>
    </row>
    <row r="25" spans="1:10">
      <c r="A25" s="12">
        <v>23</v>
      </c>
      <c r="B25" s="32"/>
      <c r="C25" s="32"/>
      <c r="D25" s="32"/>
      <c r="E25" s="33"/>
      <c r="F25" s="32"/>
      <c r="G25" s="13">
        <f t="shared" si="3"/>
        <v>0.1</v>
      </c>
      <c r="H25" s="13">
        <f t="shared" si="4"/>
        <v>1</v>
      </c>
      <c r="I25" s="14">
        <f>IF(F25&lt;&gt;"",IF(Empresa!$B$5="Raw",empleado*recurso*calidad*trivia*G25*H25/4,empleado*recurso*calidad*trivia*G25*H25/2),0)</f>
        <v>0</v>
      </c>
      <c r="J25" s="15" t="e">
        <f t="shared" si="5"/>
        <v>#DIV/0!</v>
      </c>
    </row>
    <row r="26" spans="1:10">
      <c r="A26" s="12">
        <v>24</v>
      </c>
      <c r="B26" s="32"/>
      <c r="C26" s="32"/>
      <c r="D26" s="32"/>
      <c r="E26" s="33"/>
      <c r="F26" s="32"/>
      <c r="G26" s="13">
        <f t="shared" si="3"/>
        <v>0.1</v>
      </c>
      <c r="H26" s="13">
        <f t="shared" si="4"/>
        <v>1</v>
      </c>
      <c r="I26" s="14">
        <f>IF(F26&lt;&gt;"",IF(Empresa!$B$5="Raw",empleado*recurso*calidad*trivia*G26*H26/4,empleado*recurso*calidad*trivia*G26*H26/2),0)</f>
        <v>0</v>
      </c>
      <c r="J26" s="15" t="e">
        <f t="shared" si="5"/>
        <v>#DIV/0!</v>
      </c>
    </row>
    <row r="27" spans="1:10" ht="15" thickBot="1">
      <c r="A27" s="24">
        <v>25</v>
      </c>
      <c r="B27" s="38"/>
      <c r="C27" s="38"/>
      <c r="D27" s="38"/>
      <c r="E27" s="39"/>
      <c r="F27" s="38"/>
      <c r="G27" s="25">
        <f t="shared" si="3"/>
        <v>0.1</v>
      </c>
      <c r="H27" s="25">
        <f t="shared" si="4"/>
        <v>1</v>
      </c>
      <c r="I27" s="18">
        <f>IF(F27&lt;&gt;"",IF(Empresa!$B$5="Raw",empleado*recurso*calidad*trivia*G27*H27/4,empleado*recurso*calidad*trivia*G27*H27/2),0)</f>
        <v>0</v>
      </c>
      <c r="J27" s="19" t="e">
        <f t="shared" si="5"/>
        <v>#DIV/0!</v>
      </c>
    </row>
    <row r="28" spans="1:10">
      <c r="A28" s="26" t="s">
        <v>31</v>
      </c>
      <c r="B28" s="27"/>
      <c r="C28" s="27"/>
      <c r="D28" s="27"/>
      <c r="E28" s="28">
        <f>SUM(E3:E27)</f>
        <v>0</v>
      </c>
      <c r="F28" s="27"/>
      <c r="G28" s="27"/>
      <c r="H28" s="27"/>
      <c r="I28" s="22">
        <f>SUM(I3:I27)</f>
        <v>0</v>
      </c>
      <c r="J28" s="23" t="e">
        <f t="shared" si="5"/>
        <v>#DIV/0!</v>
      </c>
    </row>
    <row r="29" spans="1:10" ht="15" thickBot="1">
      <c r="A29" s="29" t="s">
        <v>30</v>
      </c>
      <c r="B29" s="30"/>
      <c r="C29" s="30" t="e">
        <f>AVERAGE(C3:C27)</f>
        <v>#DIV/0!</v>
      </c>
      <c r="D29" s="30" t="e">
        <f>AVERAGE(D3:D27)</f>
        <v>#DIV/0!</v>
      </c>
      <c r="E29" s="31" t="e">
        <f>AVERAGE(E3:E27)</f>
        <v>#DIV/0!</v>
      </c>
      <c r="F29" s="30"/>
      <c r="G29" s="30"/>
      <c r="H29" s="30"/>
      <c r="I29" s="18"/>
      <c r="J29" s="19"/>
    </row>
  </sheetData>
  <sheetProtection password="A753" sheet="1" objects="1" scenarios="1" formatCells="0" formatColumns="0" formatRows="0" autoFilter="0"/>
  <mergeCells count="1">
    <mergeCell ref="A1:J1"/>
  </mergeCell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"/>
  <sheetViews>
    <sheetView workbookViewId="0">
      <selection sqref="A1:B1"/>
    </sheetView>
  </sheetViews>
  <sheetFormatPr baseColWidth="10" defaultRowHeight="14.25"/>
  <cols>
    <col min="1" max="1" width="12.140625" style="1" bestFit="1" customWidth="1"/>
    <col min="2" max="2" width="14.140625" style="1" bestFit="1" customWidth="1"/>
    <col min="3" max="3" width="11.42578125" style="1"/>
    <col min="4" max="4" width="20.7109375" style="1" bestFit="1" customWidth="1"/>
    <col min="5" max="5" width="8.5703125" style="1" bestFit="1" customWidth="1"/>
    <col min="6" max="7" width="11.42578125" style="1" customWidth="1"/>
    <col min="8" max="16384" width="11.42578125" style="1"/>
  </cols>
  <sheetData>
    <row r="1" spans="1:10" ht="18.75" thickBot="1">
      <c r="A1" s="61" t="s">
        <v>26</v>
      </c>
      <c r="B1" s="61"/>
      <c r="C1" s="5"/>
      <c r="D1" s="61" t="s">
        <v>27</v>
      </c>
      <c r="E1" s="61"/>
      <c r="H1" s="5"/>
      <c r="I1" s="5"/>
      <c r="J1" s="5"/>
    </row>
    <row r="2" spans="1:10">
      <c r="A2" s="2" t="s">
        <v>24</v>
      </c>
      <c r="B2" s="54" t="e">
        <f>Empleados!J28</f>
        <v>#DIV/0!</v>
      </c>
      <c r="D2" s="2" t="s">
        <v>28</v>
      </c>
      <c r="E2" s="47"/>
    </row>
    <row r="3" spans="1:10">
      <c r="A3" s="3" t="s">
        <v>29</v>
      </c>
      <c r="B3" s="55" t="e">
        <f>IF(Empresa!B5="Raw",0,E5)</f>
        <v>#DIV/0!</v>
      </c>
      <c r="D3" s="3" t="s">
        <v>35</v>
      </c>
      <c r="E3" s="50"/>
    </row>
    <row r="4" spans="1:10" ht="15.75" thickBot="1">
      <c r="A4" s="6" t="s">
        <v>38</v>
      </c>
      <c r="B4" s="53" t="e">
        <f>SUM(B2:B3)</f>
        <v>#DIV/0!</v>
      </c>
      <c r="D4" s="3" t="s">
        <v>36</v>
      </c>
      <c r="E4" s="48"/>
    </row>
    <row r="5" spans="1:10" ht="15" thickBot="1">
      <c r="D5" s="4" t="s">
        <v>37</v>
      </c>
      <c r="E5" s="56" t="e">
        <f>E3/E4</f>
        <v>#DIV/0!</v>
      </c>
    </row>
  </sheetData>
  <sheetProtection password="A753" sheet="1" objects="1" scenarios="1" formatCells="0" formatColumns="0" formatRows="0"/>
  <mergeCells count="2">
    <mergeCell ref="A1:B1"/>
    <mergeCell ref="D1:E1"/>
  </mergeCells>
  <dataValidations count="1">
    <dataValidation type="list" allowBlank="1" showInputMessage="1" showErrorMessage="1" sqref="E4">
      <formula1>Quality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11</vt:i4>
      </vt:variant>
    </vt:vector>
  </HeadingPairs>
  <TitlesOfParts>
    <vt:vector size="15" baseType="lpstr">
      <vt:lpstr>Datos</vt:lpstr>
      <vt:lpstr>Empresa</vt:lpstr>
      <vt:lpstr>Empleados</vt:lpstr>
      <vt:lpstr>Costos</vt:lpstr>
      <vt:lpstr>calidad</vt:lpstr>
      <vt:lpstr>df</vt:lpstr>
      <vt:lpstr>empleado</vt:lpstr>
      <vt:lpstr>empledo</vt:lpstr>
      <vt:lpstr>Q</vt:lpstr>
      <vt:lpstr>Quality</vt:lpstr>
      <vt:lpstr>recurso</vt:lpstr>
      <vt:lpstr>Recursos</vt:lpstr>
      <vt:lpstr>Rubro</vt:lpstr>
      <vt:lpstr>trivia</vt:lpstr>
      <vt:lpstr>W</vt:lpstr>
    </vt:vector>
  </TitlesOfParts>
  <Company>UBA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</dc:creator>
  <cp:lastModifiedBy>Daneel</cp:lastModifiedBy>
  <dcterms:created xsi:type="dcterms:W3CDTF">2009-03-07T01:35:58Z</dcterms:created>
  <dcterms:modified xsi:type="dcterms:W3CDTF">2009-03-16T02:37:40Z</dcterms:modified>
</cp:coreProperties>
</file>